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cenario Ledger" sheetId="2" state="visible" r:id="rId4"/>
    <sheet name="Supply Netting" sheetId="3" state="visible" r:id="rId5"/>
    <sheet name="Capacity Check" sheetId="4" state="visible" r:id="rId6"/>
    <sheet name="Yield &amp; Service" sheetId="5" state="visible" r:id="rId7"/>
    <sheet name="Chapter Log" sheetId="6" state="visible" r:id="rId8"/>
    <sheet name="Transaction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<sst xmlns="http://schemas.openxmlformats.org/spreadsheetml/2006/main" count="383" uniqueCount="330">
  <si>
    <t xml:space="preserve">OMW Case Workbook · SAP S/4HANA Manufacturing Series</t>
  </si>
  <si>
    <t xml:space="preserve">Companion to the Taksh Solutions article “SAP S/4HANA Manufacturing: From Demand to Execution”</t>
  </si>
  <si>
    <t xml:space="preserve">https://takshsolutions.com/insights/learning/</t>
  </si>
  <si>
    <t xml:space="preserve">Fictional case for learning only · Release-dependent SAP behavior · Validate in your own system</t>
  </si>
  <si>
    <t xml:space="preserve">Tab</t>
  </si>
  <si>
    <t xml:space="preserve">What it is for</t>
  </si>
  <si>
    <t xml:space="preserve">Scenario Ledger</t>
  </si>
  <si>
    <t xml:space="preserve">All case assumptions for Orivanta Motionworks (OMW). Change a yellow input and every calculator updates.</t>
  </si>
  <si>
    <t xml:space="preserve">Supply Netting</t>
  </si>
  <si>
    <t xml:space="preserve">Chapters 04 and 08: how 240 units of demand become 160 new pumps to build.</t>
  </si>
  <si>
    <t xml:space="preserve">Capacity Check</t>
  </si>
  <si>
    <t xml:space="preserve">Chapters 06 and 14–16: CNC and test load versus available hours, including downtime and overtime.</t>
  </si>
  <si>
    <t xml:space="preserve">Yield &amp; Service</t>
  </si>
  <si>
    <t xml:space="preserve">Chapters 20, 21 and 26: first-pass rate, final yield and demand coverage at the cutoff.</t>
  </si>
  <si>
    <t xml:space="preserve">Chapter Log</t>
  </si>
  <si>
    <t xml:space="preserve">Your weekend exercises: expected result, what you found, deviations and pass/fail for Chapters 00–28.</t>
  </si>
  <si>
    <t xml:space="preserve">Transactions</t>
  </si>
  <si>
    <t xml:space="preserve">Every SAP transaction used in the series, what it is for and which chapters use it.</t>
  </si>
  <si>
    <t xml:space="preserve">Disclaimer</t>
  </si>
  <si>
    <t xml:space="preserve">Orivanta Motionworks (OMW), its OM-500 product, plants and figures are entirely fictional and created by Taksh Solutions solely for learning. No real company, client, employer or project is described. SAP and SAP S/4HANA are trademarks of SAP SE.</t>
  </si>
  <si>
    <t xml:space="preserve">Legend</t>
  </si>
  <si>
    <t xml:space="preserve">Yellow fill = input cell.  White cell = formula (do not overwrite).  Drop-down lists are provided where options are fixed.</t>
  </si>
  <si>
    <t xml:space="preserve">Please note</t>
  </si>
  <si>
    <t xml:space="preserve">A generic starting template, not a substitute for a program-specific assessment. Adapt criteria, weights and thresholds to your landscape and governance. Provided as-is by Taksh Solutions LLC.</t>
  </si>
  <si>
    <t xml:space="preserve">Need help?</t>
  </si>
  <si>
    <t xml:space="preserve">Contact Taksh Solutions — info@takshsolutions.com · +1 208 398 3677 · takshsolutions.com/contact</t>
  </si>
  <si>
    <t xml:space="preserve">Orivanta Motionworks (OMW) · OM-500 precision industrial pump · fictional case</t>
  </si>
  <si>
    <t xml:space="preserve">Yellow cells are inputs. White cells are formulas — don't overwrite them.</t>
  </si>
  <si>
    <t xml:space="preserve">Assumption</t>
  </si>
  <si>
    <t xml:space="preserve">Value</t>
  </si>
  <si>
    <t xml:space="preserve">Unit</t>
  </si>
  <si>
    <t xml:space="preserve">Used in chapters</t>
  </si>
  <si>
    <t xml:space="preserve">Program demand</t>
  </si>
  <si>
    <t xml:space="preserve">units</t>
  </si>
  <si>
    <t xml:space="preserve">04, 05, 08</t>
  </si>
  <si>
    <t xml:space="preserve">Firm customer-order subset (part of demand)</t>
  </si>
  <si>
    <t xml:space="preserve">05, 07</t>
  </si>
  <si>
    <t xml:space="preserve">Finished goods physically on hand</t>
  </si>
  <si>
    <t xml:space="preserve">04, 08</t>
  </si>
  <si>
    <t xml:space="preserve">Finished goods allocated to other demand</t>
  </si>
  <si>
    <t xml:space="preserve">Existing firm receipts</t>
  </si>
  <si>
    <t xml:space="preserve">Planned lot size</t>
  </si>
  <si>
    <t xml:space="preserve">09, 13</t>
  </si>
  <si>
    <t xml:space="preserve">Rotors usable on time</t>
  </si>
  <si>
    <t xml:space="preserve">11</t>
  </si>
  <si>
    <t xml:space="preserve">Controllers unrestricted</t>
  </si>
  <si>
    <t xml:space="preserve">12</t>
  </si>
  <si>
    <t xml:space="preserve">Controllers in quality inspection</t>
  </si>
  <si>
    <t xml:space="preserve">12, 18</t>
  </si>
  <si>
    <t xml:space="preserve">CNC hours per pump</t>
  </si>
  <si>
    <t xml:space="preserve">hours</t>
  </si>
  <si>
    <t xml:space="preserve">06, 14</t>
  </si>
  <si>
    <t xml:space="preserve">Test hours per pump (first pass)</t>
  </si>
  <si>
    <t xml:space="preserve">CNC-01 regular hours</t>
  </si>
  <si>
    <t xml:space="preserve">06, 16</t>
  </si>
  <si>
    <t xml:space="preserve">CNC-02 regular hours</t>
  </si>
  <si>
    <t xml:space="preserve">TEST-01 regular hours</t>
  </si>
  <si>
    <t xml:space="preserve">14</t>
  </si>
  <si>
    <t xml:space="preserve">CNC-01 breakdown</t>
  </si>
  <si>
    <t xml:space="preserve">16</t>
  </si>
  <si>
    <t xml:space="preserve">CNC-02 approved overtime</t>
  </si>
  <si>
    <t xml:space="preserve">TEST-01 approved overtime</t>
  </si>
  <si>
    <t xml:space="preserve">14, 15</t>
  </si>
  <si>
    <t xml:space="preserve">First-pass test failures</t>
  </si>
  <si>
    <t xml:space="preserve">20</t>
  </si>
  <si>
    <t xml:space="preserve">Failures reworked to pass</t>
  </si>
  <si>
    <t xml:space="preserve">Retest hours per reworked pump</t>
  </si>
  <si>
    <t xml:space="preserve">Chapters 04 and 08 · demand → new supply to build</t>
  </si>
  <si>
    <t xml:space="preserve">Step</t>
  </si>
  <si>
    <t xml:space="preserve">Quantity</t>
  </si>
  <si>
    <t xml:space="preserve">Formula logic</t>
  </si>
  <si>
    <t xml:space="preserve">From the ledger</t>
  </si>
  <si>
    <t xml:space="preserve">Finished goods free for this demand</t>
  </si>
  <si>
    <t xml:space="preserve">On hand minus allocated to other demand</t>
  </si>
  <si>
    <t xml:space="preserve">Assumed to arrive before the commitment cutoff</t>
  </si>
  <si>
    <t xml:space="preserve">New production required</t>
  </si>
  <si>
    <t xml:space="preserve">Demand − free stock − firm receipts</t>
  </si>
  <si>
    <t xml:space="preserve">Number of planned lots</t>
  </si>
  <si>
    <t xml:space="preserve">New production ÷ lot size, rounded up</t>
  </si>
  <si>
    <t xml:space="preserve">Check: customer orders consumed within demand</t>
  </si>
  <si>
    <t xml:space="preserve">Orders consume the forecast; they are not added to it</t>
  </si>
  <si>
    <t xml:space="preserve">Chapters 06, 14–16 · load versus available hours</t>
  </si>
  <si>
    <t xml:space="preserve">Resource</t>
  </si>
  <si>
    <t xml:space="preserve">Load (h)</t>
  </si>
  <si>
    <t xml:space="preserve">Regular (h)</t>
  </si>
  <si>
    <t xml:space="preserve">Lost (h)</t>
  </si>
  <si>
    <t xml:space="preserve">Overtime (h)</t>
  </si>
  <si>
    <t xml:space="preserve">Available (h)</t>
  </si>
  <si>
    <t xml:space="preserve">Gap (h)</t>
  </si>
  <si>
    <t xml:space="preserve">Status</t>
  </si>
  <si>
    <t xml:space="preserve">CNC (CNC-01 + CNC-02)</t>
  </si>
  <si>
    <t xml:space="preserve">TEST-01 (first pass)</t>
  </si>
  <si>
    <t xml:space="preserve">Without overtime</t>
  </si>
  <si>
    <t xml:space="preserve">CNC gap before overtime (h)</t>
  </si>
  <si>
    <t xml:space="preserve">Test gap before overtime (h)</t>
  </si>
  <si>
    <t xml:space="preserve">Chapters 20, 21 and 26 · quality and demand coverage</t>
  </si>
  <si>
    <t xml:space="preserve">Measure</t>
  </si>
  <si>
    <t xml:space="preserve">Pumps started</t>
  </si>
  <si>
    <t xml:space="preserve">Equals new production required</t>
  </si>
  <si>
    <t xml:space="preserve">First-pass failures</t>
  </si>
  <si>
    <t xml:space="preserve">First-pass pass rate</t>
  </si>
  <si>
    <t xml:space="preserve">(Started − failures) ÷ started</t>
  </si>
  <si>
    <t xml:space="preserve">Reworked to pass</t>
  </si>
  <si>
    <t xml:space="preserve">Final scrap</t>
  </si>
  <si>
    <t xml:space="preserve">Failures − reworked</t>
  </si>
  <si>
    <t xml:space="preserve">Good pumps</t>
  </si>
  <si>
    <t xml:space="preserve">Started − scrap</t>
  </si>
  <si>
    <t xml:space="preserve">Final yield</t>
  </si>
  <si>
    <t xml:space="preserve">Good ÷ started</t>
  </si>
  <si>
    <t xml:space="preserve">Retest overtime (h)</t>
  </si>
  <si>
    <t xml:space="preserve">Reworked × retest hours</t>
  </si>
  <si>
    <t xml:space="preserve">Units available at cutoff</t>
  </si>
  <si>
    <t xml:space="preserve">Free stock + firm receipts + good pumps</t>
  </si>
  <si>
    <t xml:space="preserve">Open units</t>
  </si>
  <si>
    <t xml:space="preserve">Demand − available</t>
  </si>
  <si>
    <t xml:space="preserve">Demand coverage</t>
  </si>
  <si>
    <t xml:space="preserve">Available ÷ demand</t>
  </si>
  <si>
    <t xml:space="preserve">Record your weekend exercise for each chapter</t>
  </si>
  <si>
    <t xml:space="preserve">Chapter</t>
  </si>
  <si>
    <t xml:space="preserve">Release date</t>
  </si>
  <si>
    <t xml:space="preserve">Title</t>
  </si>
  <si>
    <t xml:space="preserve">Expected result (from the chapter)</t>
  </si>
  <si>
    <t xml:space="preserve">What I found</t>
  </si>
  <si>
    <t xml:space="preserve">Deviation / notes</t>
  </si>
  <si>
    <t xml:space="preserve">Pass / Fail</t>
  </si>
  <si>
    <t xml:space="preserve">00</t>
  </si>
  <si>
    <t xml:space="preserve">2026-10-30</t>
  </si>
  <si>
    <t xml:space="preserve">Meet Orivanta Motionworks: From a Legacy Landscape to SAP S/4HANA</t>
  </si>
  <si>
    <t xml:space="preserve">A map of your own landscape with every manual or batch handoff marked</t>
  </si>
  <si>
    <t xml:space="preserve">Example: CRM forecast re-keyed into the MPS sheet every Monday</t>
  </si>
  <si>
    <t xml:space="preserve">Example: 2-day lag; forecast and orders double counted</t>
  </si>
  <si>
    <t xml:space="preserve">Pass</t>
  </si>
  <si>
    <t xml:space="preserve">01</t>
  </si>
  <si>
    <t xml:space="preserve">2026-11-06</t>
  </si>
  <si>
    <t xml:space="preserve">The Factory Is a Network, Not a Department</t>
  </si>
  <si>
    <t xml:space="preserve">Architecture KPI: traceability of the demand-to-order chain</t>
  </si>
  <si>
    <t xml:space="preserve">02</t>
  </si>
  <si>
    <t xml:space="preserve">2026-11-13</t>
  </si>
  <si>
    <t xml:space="preserve">One Customer Promise, Eight Functional Owners</t>
  </si>
  <si>
    <t xml:space="preserve">Architecture KPI: cross-functional exception resolution time</t>
  </si>
  <si>
    <t xml:space="preserve">03</t>
  </si>
  <si>
    <t xml:space="preserve">2026-11-20</t>
  </si>
  <si>
    <t xml:space="preserve">The Seven Master Data Decisions That Govern Every Schedule</t>
  </si>
  <si>
    <t xml:space="preserve">Data KPI: production-version and PDS validity coverage</t>
  </si>
  <si>
    <t xml:space="preserve">04</t>
  </si>
  <si>
    <t xml:space="preserve">2026-12-04</t>
  </si>
  <si>
    <t xml:space="preserve">Follow the Order: The Entire Demand-to-Execution Spine</t>
  </si>
  <si>
    <t xml:space="preserve">Supply equation: 240 − 20 − 60 = 160 pumps</t>
  </si>
  <si>
    <t xml:space="preserve">05</t>
  </si>
  <si>
    <t xml:space="preserve">2026-12-11</t>
  </si>
  <si>
    <t xml:space="preserve">The Forecast That Changed the Factory Calendar</t>
  </si>
  <si>
    <t xml:space="preserve">Demand KPI: forecast bias and consumption exceptions</t>
  </si>
  <si>
    <t xml:space="preserve">06</t>
  </si>
  <si>
    <t xml:space="preserve">2026-12-18</t>
  </si>
  <si>
    <t xml:space="preserve">When a Sales Forecast Collides with Plant Capacity</t>
  </si>
  <si>
    <t xml:space="preserve">Initial test bottleneck: 16 hours</t>
  </si>
  <si>
    <t xml:space="preserve">07</t>
  </si>
  <si>
    <t xml:space="preserve">2027-01-08</t>
  </si>
  <si>
    <t xml:space="preserve">From Commercial Intent to Planning Requirements</t>
  </si>
  <si>
    <t xml:space="preserve">Requirements KPI: percentage of demand with validated source and date</t>
  </si>
  <si>
    <t xml:space="preserve">08</t>
  </si>
  <si>
    <t xml:space="preserve">2027-01-15</t>
  </si>
  <si>
    <t xml:space="preserve">The First Feasibility Gate: Can We Actually Commit?</t>
  </si>
  <si>
    <t xml:space="preserve">Program net requirement: 160 new pumps</t>
  </si>
  <si>
    <t xml:space="preserve">09</t>
  </si>
  <si>
    <t xml:space="preserve">2027-01-22</t>
  </si>
  <si>
    <t xml:space="preserve">MRP Can Calculate Supply. Can It Make It Feasible?</t>
  </si>
  <si>
    <t xml:space="preserve">Planning KPI: proportion of proposals confirmed resource-feasible</t>
  </si>
  <si>
    <t xml:space="preserve">10</t>
  </si>
  <si>
    <t xml:space="preserve">2027-01-29</t>
  </si>
  <si>
    <t xml:space="preserve">The BOM Change That Never Reached the Schedule</t>
  </si>
  <si>
    <t xml:space="preserve">Governance KPI: critical BOM/PDS mismatches = 0</t>
  </si>
  <si>
    <t xml:space="preserve">2027-02-05</t>
  </si>
  <si>
    <t xml:space="preserve">Thirty Rotors Late: The Supplier Risk Nobody Modeled</t>
  </si>
  <si>
    <t xml:space="preserve">Rotor shortage exposure: 30 units</t>
  </si>
  <si>
    <t xml:space="preserve">2027-02-12</t>
  </si>
  <si>
    <t xml:space="preserve">There Are Thirty Controllers in the Warehouse. Why Can't We Use Them?</t>
  </si>
  <si>
    <t xml:space="preserve">Immediately usable controller supply: 130 of 160</t>
  </si>
  <si>
    <t xml:space="preserve">13</t>
  </si>
  <si>
    <t xml:space="preserve">2027-02-19</t>
  </si>
  <si>
    <t xml:space="preserve">Planned Orders Are Not Production Commitments</t>
  </si>
  <si>
    <t xml:space="preserve">Release-readiness KPI: percentage of planned orders with zero critical blockers</t>
  </si>
  <si>
    <t xml:space="preserve">2027-02-26</t>
  </si>
  <si>
    <t xml:space="preserve">The Quiet Bottleneck: Why the Test Bench Beats the CNC</t>
  </si>
  <si>
    <t xml:space="preserve">Test capacity gap: 80 − 64 = 16 hours</t>
  </si>
  <si>
    <t xml:space="preserve">15</t>
  </si>
  <si>
    <t xml:space="preserve">2027-03-05</t>
  </si>
  <si>
    <t xml:space="preserve">Turn 160 Units into a Resource-Feasible Schedule</t>
  </si>
  <si>
    <t xml:space="preserve">Constrained plan: two 80-unit lots across approved capacity</t>
  </si>
  <si>
    <t xml:space="preserve">2027-03-12</t>
  </si>
  <si>
    <t xml:space="preserve">Twelve Hours of Downtime, One Hundred Decisions</t>
  </si>
  <si>
    <t xml:space="preserve">Restored CNC capacity: 108 + 12 = 120 hours</t>
  </si>
  <si>
    <t xml:space="preserve">17</t>
  </si>
  <si>
    <t xml:space="preserve">2027-03-19</t>
  </si>
  <si>
    <t xml:space="preserve">The Exact Moment a Plan Becomes a Production Order</t>
  </si>
  <si>
    <t xml:space="preserve">Handoff criterion: quantity, dates, operations and status reconciled</t>
  </si>
  <si>
    <t xml:space="preserve">18</t>
  </si>
  <si>
    <t xml:space="preserve">2027-03-26</t>
  </si>
  <si>
    <t xml:space="preserve">The Production Order Is Released. Are the Parts at the Line?</t>
  </si>
  <si>
    <t xml:space="preserve">Operational KPI: orders started with complete kits</t>
  </si>
  <si>
    <t xml:space="preserve">19</t>
  </si>
  <si>
    <t xml:space="preserve">2027-04-02</t>
  </si>
  <si>
    <t xml:space="preserve">What Really Happens Between Order Release and Goods Receipt?</t>
  </si>
  <si>
    <t xml:space="preserve">Execution KPI: confirmed yield and unprocessed posting exceptions</t>
  </si>
  <si>
    <t xml:space="preserve">2027-04-09</t>
  </si>
  <si>
    <t xml:space="preserve">The Yield Surprise: 160 Started, 158 Good</t>
  </si>
  <si>
    <t xml:space="preserve">Good-output yield: 158 / 160 = 98.75%</t>
  </si>
  <si>
    <t xml:space="preserve">21</t>
  </si>
  <si>
    <t xml:space="preserve">2027-04-16</t>
  </si>
  <si>
    <t xml:space="preserve">The Quality Hold That Rewrites a Delivery Promise</t>
  </si>
  <si>
    <t xml:space="preserve">Committed coverage after scrap: 238 / 240 = 99.17%</t>
  </si>
  <si>
    <t xml:space="preserve">22</t>
  </si>
  <si>
    <t xml:space="preserve">2027-04-23</t>
  </si>
  <si>
    <t xml:space="preserve">A Finished Pump Is Not Yet Available Inventory</t>
  </si>
  <si>
    <t xml:space="preserve">Warehouse KPI: confirmed completion-to-available-stock elapsed time</t>
  </si>
  <si>
    <t xml:space="preserve">23</t>
  </si>
  <si>
    <t xml:space="preserve">2027-04-30</t>
  </si>
  <si>
    <t xml:space="preserve">The Customer Moves the Date. The Schedule Must Move Intelligently.</t>
  </si>
  <si>
    <t xml:space="preserve">Priority subset: 30 units accelerated; total demand unchanged</t>
  </si>
  <si>
    <t xml:space="preserve">24</t>
  </si>
  <si>
    <t xml:space="preserve">2027-05-07</t>
  </si>
  <si>
    <t xml:space="preserve">From Shipping Dock to Customer Promise: Close the Loop</t>
  </si>
  <si>
    <t xml:space="preserve">Initial dispatched coverage: 238 of 240 units</t>
  </si>
  <si>
    <t xml:space="preserve">25</t>
  </si>
  <si>
    <t xml:space="preserve">2027-05-14</t>
  </si>
  <si>
    <t xml:space="preserve">The True Price of a Two-Unit Miss</t>
  </si>
  <si>
    <t xml:space="preserve">Cost bridge: overtime + premium freight + rework + scrap (rates not assumed)</t>
  </si>
  <si>
    <t xml:space="preserve">26</t>
  </si>
  <si>
    <t xml:space="preserve">2027-05-21</t>
  </si>
  <si>
    <t xml:space="preserve">Five Metrics That Reveal Whether the Factory Really Recovered</t>
  </si>
  <si>
    <t xml:space="preserve">Illustrative recovery hours: 16 test + 12 CNC + 3 retest = 31</t>
  </si>
  <si>
    <t xml:space="preserve">27</t>
  </si>
  <si>
    <t xml:space="preserve">2027-05-28</t>
  </si>
  <si>
    <t xml:space="preserve">AI Cannot Fix a Broken Manufacturing Data Chain</t>
  </si>
  <si>
    <t xml:space="preserve">AI KPI: percentage of accepted recommendations that improved measured outcomes</t>
  </si>
  <si>
    <t xml:space="preserve">28</t>
  </si>
  <si>
    <t xml:space="preserve">2027-06-04</t>
  </si>
  <si>
    <t xml:space="preserve">The Final Ledger: What Demand-to-Execution Really Means</t>
  </si>
  <si>
    <t xml:space="preserve">End-to-end traceability: every quantity reconciles</t>
  </si>
  <si>
    <t xml:space="preserve">Transaction Reference</t>
  </si>
  <si>
    <t xml:space="preserve">SAP transactions used in the series · availability depends on release, scope and authorizations</t>
  </si>
  <si>
    <t xml:space="preserve">Code</t>
  </si>
  <si>
    <t xml:space="preserve">Name</t>
  </si>
  <si>
    <t xml:space="preserve">What to look for</t>
  </si>
  <si>
    <t xml:space="preserve">Chapters</t>
  </si>
  <si>
    <t xml:space="preserve">C223</t>
  </si>
  <si>
    <t xml:space="preserve">Production version: mass processing</t>
  </si>
  <si>
    <t xml:space="preserve">Which BOM and routing combination is valid for which lot sizes and dates.</t>
  </si>
  <si>
    <t xml:space="preserve">03, 10</t>
  </si>
  <si>
    <t xml:space="preserve">CA03</t>
  </si>
  <si>
    <t xml:space="preserve">Display routing</t>
  </si>
  <si>
    <t xml:space="preserve">Operations, work centers, standard values and sequence.</t>
  </si>
  <si>
    <t xml:space="preserve">03, 10, 14</t>
  </si>
  <si>
    <t xml:space="preserve">CO02</t>
  </si>
  <si>
    <t xml:space="preserve">Change production order</t>
  </si>
  <si>
    <t xml:space="preserve">Reschedule, change quantities or release a production order.</t>
  </si>
  <si>
    <t xml:space="preserve">CO03</t>
  </si>
  <si>
    <t xml:space="preserve">Display production order</t>
  </si>
  <si>
    <t xml:space="preserve">Order status, operations, components, dates and quantities.</t>
  </si>
  <si>
    <t xml:space="preserve">01, 02, 04, 17, 18, 19, 20, 22, 25, 26, 28</t>
  </si>
  <si>
    <t xml:space="preserve">CO11N</t>
  </si>
  <si>
    <t xml:space="preserve">Enter time ticket for production order</t>
  </si>
  <si>
    <t xml:space="preserve">Confirm yield, scrap and activity time by operation.</t>
  </si>
  <si>
    <t xml:space="preserve">19, 20</t>
  </si>
  <si>
    <t xml:space="preserve">CO41</t>
  </si>
  <si>
    <t xml:space="preserve">Collective conversion of planned orders</t>
  </si>
  <si>
    <t xml:space="preserve">Convert approved planned orders into production orders.</t>
  </si>
  <si>
    <t xml:space="preserve">13, 17</t>
  </si>
  <si>
    <t xml:space="preserve">CR03</t>
  </si>
  <si>
    <t xml:space="preserve">Display work center</t>
  </si>
  <si>
    <t xml:space="preserve">Capacity, formulas, calendars and the linked resource.</t>
  </si>
  <si>
    <t xml:space="preserve">03, 06, 14, 16</t>
  </si>
  <si>
    <t xml:space="preserve">CS03</t>
  </si>
  <si>
    <t xml:space="preserve">Display material BOM</t>
  </si>
  <si>
    <t xml:space="preserve">Components, quantities and validity dates for the product structure.</t>
  </si>
  <si>
    <t xml:space="preserve">MD01N</t>
  </si>
  <si>
    <t xml:space="preserve">MRP Live</t>
  </si>
  <si>
    <t xml:space="preserve">Run material requirements planning for a plant or material scope.</t>
  </si>
  <si>
    <t xml:space="preserve">04, 09</t>
  </si>
  <si>
    <t xml:space="preserve">MD04</t>
  </si>
  <si>
    <t xml:space="preserve">Stock/requirements list</t>
  </si>
  <si>
    <t xml:space="preserve">Current stock, requirements and receipts in date order, with exception messages.</t>
  </si>
  <si>
    <t xml:space="preserve">02, 04, 06, 07, 08, 09, 11, 12, 18, 21, 23, 26, 27, 28</t>
  </si>
  <si>
    <t xml:space="preserve">MD11</t>
  </si>
  <si>
    <t xml:space="preserve">Create planned order</t>
  </si>
  <si>
    <t xml:space="preserve">Manually create a planned order to test or adjust supply.</t>
  </si>
  <si>
    <t xml:space="preserve">MD61</t>
  </si>
  <si>
    <t xml:space="preserve">Create planned independent requirements</t>
  </si>
  <si>
    <t xml:space="preserve">Forecast quantities by date, plant and requirements type.</t>
  </si>
  <si>
    <t xml:space="preserve">ME23N</t>
  </si>
  <si>
    <t xml:space="preserve">Display purchase order</t>
  </si>
  <si>
    <t xml:space="preserve">Supplier confirmations, delivery dates and open quantities.</t>
  </si>
  <si>
    <t xml:space="preserve">02, 11, 25</t>
  </si>
  <si>
    <t xml:space="preserve">MIGO</t>
  </si>
  <si>
    <t xml:space="preserve">Goods movement</t>
  </si>
  <si>
    <t xml:space="preserve">Goods issues, goods receipts and stock transfers with material documents.</t>
  </si>
  <si>
    <t xml:space="preserve">04, 12, 18, 19, 21, 22, 24, 25, 28</t>
  </si>
  <si>
    <t xml:space="preserve">MM03</t>
  </si>
  <si>
    <t xml:space="preserve">Display material</t>
  </si>
  <si>
    <t xml:space="preserve">Planning, procurement and quality views of the material master.</t>
  </si>
  <si>
    <t xml:space="preserve">01, 03, 12</t>
  </si>
  <si>
    <t xml:space="preserve">QA32</t>
  </si>
  <si>
    <t xml:space="preserve">Change data for inspection lot</t>
  </si>
  <si>
    <t xml:space="preserve">Inspection lot worklist, results and usage decisions.</t>
  </si>
  <si>
    <t xml:space="preserve">02, 12, 21, 22, 26, 27</t>
  </si>
  <si>
    <t xml:space="preserve">VA02</t>
  </si>
  <si>
    <t xml:space="preserve">Change sales order</t>
  </si>
  <si>
    <t xml:space="preserve">Update requested dates or quantities on the customer order.</t>
  </si>
  <si>
    <t xml:space="preserve">VA03</t>
  </si>
  <si>
    <t xml:space="preserve">Display sales order</t>
  </si>
  <si>
    <t xml:space="preserve">Customer, requested dates, quantities and schedule lines.</t>
  </si>
  <si>
    <t xml:space="preserve">01, 02, 04, 05, 07, 08, 21, 23, 24</t>
  </si>
  <si>
    <t xml:space="preserve">VL01N</t>
  </si>
  <si>
    <t xml:space="preserve">Create outbound delivery</t>
  </si>
  <si>
    <t xml:space="preserve">Create a delivery with reference to the sales order.</t>
  </si>
  <si>
    <t xml:space="preserve">VL02N</t>
  </si>
  <si>
    <t xml:space="preserve">Change outbound delivery</t>
  </si>
  <si>
    <t xml:space="preserve">Picking, packing and post goods issue on the delivery.</t>
  </si>
  <si>
    <t xml:space="preserve">24, 28</t>
  </si>
  <si>
    <t xml:space="preserve">/SAPAPO/CDPS0</t>
  </si>
  <si>
    <t xml:space="preserve">Detailed scheduling planning board</t>
  </si>
  <si>
    <t xml:space="preserve">Resource load, operation sequence and scheduling conflicts.</t>
  </si>
  <si>
    <t xml:space="preserve">06, 13, 14, 15, 16, 26, 27, 28</t>
  </si>
  <si>
    <t xml:space="preserve">/SAPAPO/MAT1</t>
  </si>
  <si>
    <t xml:space="preserve">Product master (PP/DS)</t>
  </si>
  <si>
    <t xml:space="preserve">PP/DS-specific product settings. In embedded PP/DS most fields are maintained in the material master.</t>
  </si>
  <si>
    <t xml:space="preserve">/SAPAPO/RRP3</t>
  </si>
  <si>
    <t xml:space="preserve">Product view (PP/DS)</t>
  </si>
  <si>
    <t xml:space="preserve">Product-level plan: receipts, requirements, pegging and alerts.</t>
  </si>
  <si>
    <t xml:space="preserve">01, 04, 08, 09, 10, 11, 13, 15, 17, 20, 23, 27, 28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</si>
</sst>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.##"/>
    <numFmt numFmtId="167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B2E"/>
      <name val="Arial"/>
      <family val="0"/>
      <charset val="1"/>
    </font>
    <font>
      <i val="true"/>
      <sz val="10"/>
      <color rgb="FF5B6B7C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i val="true"/>
      <sz val="9"/>
      <color rgb="FF8A61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B1B2E"/>
      <name val="Arial"/>
      <family val="0"/>
      <charset val="1"/>
    </font>
    <font>
      <sz val="10"/>
      <color rgb="FF1F2A37"/>
      <name val="Arial"/>
      <family val="0"/>
      <charset val="1"/>
    </font>
    <font>
      <b val="true"/>
      <sz val="16"/>
      <color rgb="FF0B1B2E"/>
      <name val="Arial"/>
      <family val="0"/>
      <charset val="1"/>
    </font>
    <font>
      <sz val="9"/>
      <color rgb="FF8A610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B2E"/>
        <bgColor rgb="FF1F2A37"/>
      </patternFill>
    </fill>
    <fill>
      <patternFill patternType="solid">
        <fgColor rgb="FFFFF7E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E6"/>
      </left>
      <right style="thin">
        <color rgb="FFD5DDE6"/>
      </right>
      <top style="thin">
        <color rgb="FFD5DDE6"/>
      </top>
      <bottom style="thin">
        <color rgb="FFD5DD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1FAE5"/>
        </patternFill>
      </fill>
    </dxf>
    <dxf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100"/>
      <rgbColor rgb="FF800080"/>
      <rgbColor rgb="FF008080"/>
      <rgbColor rgb="FFC0C0C0"/>
      <rgbColor rgb="FF808080"/>
      <rgbColor rgb="FF9999FF"/>
      <rgbColor rgb="FF993366"/>
      <rgbColor rgb="FFFFF7E0"/>
      <rgbColor rgb="FFCCFFFF"/>
      <rgbColor rgb="FF660066"/>
      <rgbColor rgb="FFFF8080"/>
      <rgbColor rgb="FF0066CC"/>
      <rgbColor rgb="FFD5DD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7A823"/>
      <rgbColor rgb="FFFF6600"/>
      <rgbColor rgb="FF5B6B7C"/>
      <rgbColor rgb="FF969696"/>
      <rgbColor rgb="FF003366"/>
      <rgbColor rgb="FF339966"/>
      <rgbColor rgb="FF0B1B2E"/>
      <rgbColor rgb="FF333300"/>
      <rgbColor rgb="FFC2410C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shsolutions.com/insights/learning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B2E"/>
    <pageSetUpPr fitToPage="true"/>
  </sheetPr>
  <dimension ref="A1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9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B4" s="4" t="s">
        <v>3</v>
      </c>
    </row>
    <row r="5" customFormat="false" ht="18" hidden="false" customHeight="true" outlineLevel="0" collapsed="false">
      <c r="A5" s="5" t="s">
        <v>4</v>
      </c>
      <c r="B5" s="6" t="s">
        <v>5</v>
      </c>
    </row>
    <row r="6" customFormat="false" ht="43.5" hidden="false" customHeight="true" outlineLevel="0" collapsed="false">
      <c r="A6" s="7" t="s">
        <v>6</v>
      </c>
      <c r="B6" s="8" t="s">
        <v>7</v>
      </c>
    </row>
    <row r="7" customFormat="false" ht="43.5" hidden="false" customHeight="true" outlineLevel="0" collapsed="false">
      <c r="A7" s="7" t="s">
        <v>8</v>
      </c>
      <c r="B7" s="8" t="s">
        <v>9</v>
      </c>
    </row>
    <row r="8" customFormat="false" ht="43.5" hidden="false" customHeight="true" outlineLevel="0" collapsed="false">
      <c r="A8" s="7" t="s">
        <v>10</v>
      </c>
      <c r="B8" s="8" t="s">
        <v>11</v>
      </c>
    </row>
    <row r="9" customFormat="false" ht="43.5" hidden="false" customHeight="true" outlineLevel="0" collapsed="false">
      <c r="A9" s="7" t="s">
        <v>12</v>
      </c>
      <c r="B9" s="8" t="s">
        <v>13</v>
      </c>
    </row>
    <row r="10" customFormat="false" ht="43.5" hidden="false" customHeight="true" outlineLevel="0" collapsed="false">
      <c r="A10" s="7" t="s">
        <v>14</v>
      </c>
      <c r="B10" s="8" t="s">
        <v>15</v>
      </c>
    </row>
    <row r="11" customFormat="false" ht="43.5" hidden="false" customHeight="true" outlineLevel="0" collapsed="false">
      <c r="A11" s="7" t="s">
        <v>16</v>
      </c>
      <c r="B11" s="8" t="s">
        <v>17</v>
      </c>
    </row>
    <row r="12" customFormat="false" ht="43.5" hidden="false" customHeight="true" outlineLevel="0" collapsed="false">
      <c r="A12" s="7" t="s">
        <v>18</v>
      </c>
      <c r="B12" s="8" t="s">
        <v>19</v>
      </c>
    </row>
    <row r="13" customFormat="false" ht="15" hidden="false" customHeight="true" outlineLevel="0" collapsed="false">
      <c r="A13" s="7"/>
      <c r="B13" s="8"/>
    </row>
    <row r="14" customFormat="false" ht="43.5" hidden="false" customHeight="true" outlineLevel="0" collapsed="false">
      <c r="A14" s="7" t="s">
        <v>20</v>
      </c>
      <c r="B14" s="8" t="s">
        <v>21</v>
      </c>
    </row>
    <row r="15" customFormat="false" ht="43.5" hidden="false" customHeight="true" outlineLevel="0" collapsed="false">
      <c r="A15" s="7" t="s">
        <v>22</v>
      </c>
      <c r="B15" s="8" t="s">
        <v>23</v>
      </c>
    </row>
    <row r="16" customFormat="false" ht="43.5" hidden="false" customHeight="true" outlineLevel="0" collapsed="false">
      <c r="A16" s="7" t="s">
        <v>24</v>
      </c>
      <c r="B16" s="8" t="s">
        <v>25</v>
      </c>
    </row>
  </sheetData>
  <hyperlinks>
    <hyperlink ref="A3" r:id="rId1" display="https://takshsolutions.com/insights/learning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4"/>
    <col collapsed="false" customWidth="true" hidden="false" outlineLevel="0" max="4" min="4" style="0" width="30"/>
  </cols>
  <sheetData>
    <row r="1" customFormat="false" ht="19.7" hidden="false" customHeight="false" outlineLevel="0" collapsed="false">
      <c r="A1" s="9" t="s">
        <v>6</v>
      </c>
    </row>
    <row r="2" customFormat="false" ht="15" hidden="false" customHeight="false" outlineLevel="0" collapsed="false">
      <c r="A2" s="2" t="s">
        <v>26</v>
      </c>
    </row>
    <row r="3" customFormat="false" ht="15" hidden="false" customHeight="false" outlineLevel="0" collapsed="false">
      <c r="A3" s="10" t="s">
        <v>27</v>
      </c>
    </row>
    <row r="5" customFormat="false" ht="33.75" hidden="false" customHeight="true" outlineLevel="0" collapsed="false">
      <c r="A5" s="11" t="s">
        <v>28</v>
      </c>
      <c r="B5" s="11" t="s">
        <v>29</v>
      </c>
      <c r="C5" s="11" t="s">
        <v>30</v>
      </c>
      <c r="D5" s="11" t="s">
        <v>31</v>
      </c>
    </row>
    <row r="6" customFormat="false" ht="15" hidden="false" customHeight="false" outlineLevel="0" collapsed="false">
      <c r="A6" s="12" t="s">
        <v>32</v>
      </c>
      <c r="B6" s="13" t="n">
        <v>240</v>
      </c>
      <c r="C6" s="12" t="s">
        <v>33</v>
      </c>
      <c r="D6" s="12" t="s">
        <v>34</v>
      </c>
    </row>
    <row r="7" customFormat="false" ht="15" hidden="false" customHeight="false" outlineLevel="0" collapsed="false">
      <c r="A7" s="12" t="s">
        <v>35</v>
      </c>
      <c r="B7" s="13" t="n">
        <v>80</v>
      </c>
      <c r="C7" s="12" t="s">
        <v>33</v>
      </c>
      <c r="D7" s="12" t="s">
        <v>36</v>
      </c>
    </row>
    <row r="8" customFormat="false" ht="15" hidden="false" customHeight="false" outlineLevel="0" collapsed="false">
      <c r="A8" s="12" t="s">
        <v>37</v>
      </c>
      <c r="B8" s="13" t="n">
        <v>40</v>
      </c>
      <c r="C8" s="12" t="s">
        <v>33</v>
      </c>
      <c r="D8" s="12" t="s">
        <v>38</v>
      </c>
    </row>
    <row r="9" customFormat="false" ht="15" hidden="false" customHeight="false" outlineLevel="0" collapsed="false">
      <c r="A9" s="12" t="s">
        <v>39</v>
      </c>
      <c r="B9" s="13" t="n">
        <v>20</v>
      </c>
      <c r="C9" s="12" t="s">
        <v>33</v>
      </c>
      <c r="D9" s="12" t="s">
        <v>38</v>
      </c>
    </row>
    <row r="10" customFormat="false" ht="15" hidden="false" customHeight="false" outlineLevel="0" collapsed="false">
      <c r="A10" s="12" t="s">
        <v>40</v>
      </c>
      <c r="B10" s="13" t="n">
        <v>60</v>
      </c>
      <c r="C10" s="12" t="s">
        <v>33</v>
      </c>
      <c r="D10" s="12" t="s">
        <v>38</v>
      </c>
    </row>
    <row r="11" customFormat="false" ht="15" hidden="false" customHeight="false" outlineLevel="0" collapsed="false">
      <c r="A11" s="12" t="s">
        <v>41</v>
      </c>
      <c r="B11" s="13" t="n">
        <v>80</v>
      </c>
      <c r="C11" s="12" t="s">
        <v>33</v>
      </c>
      <c r="D11" s="12" t="s">
        <v>42</v>
      </c>
    </row>
    <row r="12" customFormat="false" ht="15" hidden="false" customHeight="false" outlineLevel="0" collapsed="false">
      <c r="A12" s="12" t="s">
        <v>43</v>
      </c>
      <c r="B12" s="13" t="n">
        <v>130</v>
      </c>
      <c r="C12" s="12" t="s">
        <v>33</v>
      </c>
      <c r="D12" s="12" t="s">
        <v>44</v>
      </c>
    </row>
    <row r="13" customFormat="false" ht="15" hidden="false" customHeight="false" outlineLevel="0" collapsed="false">
      <c r="A13" s="12" t="s">
        <v>45</v>
      </c>
      <c r="B13" s="13" t="n">
        <v>130</v>
      </c>
      <c r="C13" s="12" t="s">
        <v>33</v>
      </c>
      <c r="D13" s="12" t="s">
        <v>46</v>
      </c>
    </row>
    <row r="14" customFormat="false" ht="15" hidden="false" customHeight="false" outlineLevel="0" collapsed="false">
      <c r="A14" s="12" t="s">
        <v>47</v>
      </c>
      <c r="B14" s="13" t="n">
        <v>30</v>
      </c>
      <c r="C14" s="12" t="s">
        <v>33</v>
      </c>
      <c r="D14" s="12" t="s">
        <v>48</v>
      </c>
    </row>
    <row r="15" customFormat="false" ht="15" hidden="false" customHeight="false" outlineLevel="0" collapsed="false">
      <c r="A15" s="12" t="s">
        <v>49</v>
      </c>
      <c r="B15" s="13" t="n">
        <v>0.75</v>
      </c>
      <c r="C15" s="12" t="s">
        <v>50</v>
      </c>
      <c r="D15" s="12" t="s">
        <v>51</v>
      </c>
    </row>
    <row r="16" customFormat="false" ht="15" hidden="false" customHeight="false" outlineLevel="0" collapsed="false">
      <c r="A16" s="12" t="s">
        <v>52</v>
      </c>
      <c r="B16" s="13" t="n">
        <v>0.5</v>
      </c>
      <c r="C16" s="12" t="s">
        <v>50</v>
      </c>
      <c r="D16" s="12" t="s">
        <v>51</v>
      </c>
    </row>
    <row r="17" customFormat="false" ht="15" hidden="false" customHeight="false" outlineLevel="0" collapsed="false">
      <c r="A17" s="12" t="s">
        <v>53</v>
      </c>
      <c r="B17" s="13" t="n">
        <v>80</v>
      </c>
      <c r="C17" s="12" t="s">
        <v>50</v>
      </c>
      <c r="D17" s="12" t="s">
        <v>54</v>
      </c>
    </row>
    <row r="18" customFormat="false" ht="15" hidden="false" customHeight="false" outlineLevel="0" collapsed="false">
      <c r="A18" s="12" t="s">
        <v>55</v>
      </c>
      <c r="B18" s="13" t="n">
        <v>40</v>
      </c>
      <c r="C18" s="12" t="s">
        <v>50</v>
      </c>
      <c r="D18" s="12" t="s">
        <v>54</v>
      </c>
    </row>
    <row r="19" customFormat="false" ht="15" hidden="false" customHeight="false" outlineLevel="0" collapsed="false">
      <c r="A19" s="12" t="s">
        <v>56</v>
      </c>
      <c r="B19" s="13" t="n">
        <v>64</v>
      </c>
      <c r="C19" s="12" t="s">
        <v>50</v>
      </c>
      <c r="D19" s="12" t="s">
        <v>57</v>
      </c>
    </row>
    <row r="20" customFormat="false" ht="15" hidden="false" customHeight="false" outlineLevel="0" collapsed="false">
      <c r="A20" s="12" t="s">
        <v>58</v>
      </c>
      <c r="B20" s="13" t="n">
        <v>12</v>
      </c>
      <c r="C20" s="12" t="s">
        <v>50</v>
      </c>
      <c r="D20" s="12" t="s">
        <v>59</v>
      </c>
    </row>
    <row r="21" customFormat="false" ht="15" hidden="false" customHeight="false" outlineLevel="0" collapsed="false">
      <c r="A21" s="12" t="s">
        <v>60</v>
      </c>
      <c r="B21" s="13" t="n">
        <v>12</v>
      </c>
      <c r="C21" s="12" t="s">
        <v>50</v>
      </c>
      <c r="D21" s="12" t="s">
        <v>59</v>
      </c>
    </row>
    <row r="22" customFormat="false" ht="15" hidden="false" customHeight="false" outlineLevel="0" collapsed="false">
      <c r="A22" s="12" t="s">
        <v>61</v>
      </c>
      <c r="B22" s="13" t="n">
        <v>16</v>
      </c>
      <c r="C22" s="12" t="s">
        <v>50</v>
      </c>
      <c r="D22" s="12" t="s">
        <v>62</v>
      </c>
    </row>
    <row r="23" customFormat="false" ht="15" hidden="false" customHeight="false" outlineLevel="0" collapsed="false">
      <c r="A23" s="12" t="s">
        <v>63</v>
      </c>
      <c r="B23" s="13" t="n">
        <v>8</v>
      </c>
      <c r="C23" s="12" t="s">
        <v>33</v>
      </c>
      <c r="D23" s="12" t="s">
        <v>64</v>
      </c>
    </row>
    <row r="24" customFormat="false" ht="15" hidden="false" customHeight="false" outlineLevel="0" collapsed="false">
      <c r="A24" s="12" t="s">
        <v>65</v>
      </c>
      <c r="B24" s="13" t="n">
        <v>6</v>
      </c>
      <c r="C24" s="12" t="s">
        <v>33</v>
      </c>
      <c r="D24" s="12" t="s">
        <v>64</v>
      </c>
    </row>
    <row r="25" customFormat="false" ht="15" hidden="false" customHeight="false" outlineLevel="0" collapsed="false">
      <c r="A25" s="12" t="s">
        <v>66</v>
      </c>
      <c r="B25" s="13" t="n">
        <v>0.5</v>
      </c>
      <c r="C25" s="12" t="s">
        <v>50</v>
      </c>
      <c r="D25" s="12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9" t="s">
        <v>8</v>
      </c>
    </row>
    <row r="2" customFormat="false" ht="15" hidden="false" customHeight="false" outlineLevel="0" collapsed="false">
      <c r="A2" s="2" t="s">
        <v>67</v>
      </c>
    </row>
    <row r="3" customFormat="false" ht="15" hidden="false" customHeight="false" outlineLevel="0" collapsed="false">
      <c r="A3" s="10" t="s">
        <v>27</v>
      </c>
    </row>
    <row r="5" customFormat="false" ht="33.75" hidden="false" customHeight="true" outlineLevel="0" collapsed="false">
      <c r="A5" s="11" t="s">
        <v>68</v>
      </c>
      <c r="B5" s="11" t="s">
        <v>69</v>
      </c>
      <c r="C5" s="11" t="s">
        <v>70</v>
      </c>
    </row>
    <row r="6" customFormat="false" ht="15" hidden="false" customHeight="false" outlineLevel="0" collapsed="false">
      <c r="A6" s="12" t="s">
        <v>32</v>
      </c>
      <c r="B6" s="12" t="n">
        <f aca="false">'Scenario Ledger'!$B$6</f>
        <v>240</v>
      </c>
      <c r="C6" s="12" t="s">
        <v>71</v>
      </c>
    </row>
    <row r="7" customFormat="false" ht="15" hidden="false" customHeight="false" outlineLevel="0" collapsed="false">
      <c r="A7" s="12" t="s">
        <v>72</v>
      </c>
      <c r="B7" s="12" t="n">
        <f aca="false">'Scenario Ledger'!$B$8-'Scenario Ledger'!$B$9</f>
        <v>20</v>
      </c>
      <c r="C7" s="12" t="s">
        <v>73</v>
      </c>
    </row>
    <row r="8" customFormat="false" ht="15" hidden="false" customHeight="false" outlineLevel="0" collapsed="false">
      <c r="A8" s="12" t="s">
        <v>40</v>
      </c>
      <c r="B8" s="12" t="n">
        <f aca="false">'Scenario Ledger'!$B$10</f>
        <v>60</v>
      </c>
      <c r="C8" s="12" t="s">
        <v>74</v>
      </c>
    </row>
    <row r="9" customFormat="false" ht="15" hidden="false" customHeight="false" outlineLevel="0" collapsed="false">
      <c r="A9" s="12" t="s">
        <v>75</v>
      </c>
      <c r="B9" s="12" t="n">
        <f aca="false">MAX(0,B6-B7-B8)</f>
        <v>160</v>
      </c>
      <c r="C9" s="12" t="s">
        <v>76</v>
      </c>
    </row>
    <row r="10" customFormat="false" ht="15" hidden="false" customHeight="false" outlineLevel="0" collapsed="false">
      <c r="A10" s="12" t="s">
        <v>77</v>
      </c>
      <c r="B10" s="12" t="n">
        <f aca="false">IFERROR(ROUNDUP(B9/'Scenario Ledger'!$B$11,0),0)</f>
        <v>2</v>
      </c>
      <c r="C10" s="12" t="s">
        <v>78</v>
      </c>
    </row>
    <row r="11" customFormat="false" ht="23.85" hidden="false" customHeight="false" outlineLevel="0" collapsed="false">
      <c r="A11" s="12" t="s">
        <v>79</v>
      </c>
      <c r="B11" s="12" t="str">
        <f aca="false">IF('Scenario Ledger'!$B$7&lt;=B6,"OK: subset of demand","Check: orders exceed demand")</f>
        <v>OK: subset of demand</v>
      </c>
      <c r="C11" s="12" t="s">
        <v>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2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22"/>
  </cols>
  <sheetData>
    <row r="1" customFormat="false" ht="19.7" hidden="false" customHeight="false" outlineLevel="0" collapsed="false">
      <c r="A1" s="9" t="s">
        <v>10</v>
      </c>
    </row>
    <row r="2" customFormat="false" ht="15" hidden="false" customHeight="false" outlineLevel="0" collapsed="false">
      <c r="A2" s="2" t="s">
        <v>81</v>
      </c>
    </row>
    <row r="3" customFormat="false" ht="15" hidden="false" customHeight="false" outlineLevel="0" collapsed="false">
      <c r="A3" s="10" t="s">
        <v>27</v>
      </c>
    </row>
    <row r="5" customFormat="false" ht="33.75" hidden="false" customHeight="true" outlineLevel="0" collapsed="false">
      <c r="A5" s="11" t="s">
        <v>82</v>
      </c>
      <c r="B5" s="11" t="s">
        <v>83</v>
      </c>
      <c r="C5" s="11" t="s">
        <v>84</v>
      </c>
      <c r="D5" s="11" t="s">
        <v>85</v>
      </c>
      <c r="E5" s="11" t="s">
        <v>86</v>
      </c>
      <c r="F5" s="11" t="s">
        <v>87</v>
      </c>
      <c r="G5" s="11" t="s">
        <v>88</v>
      </c>
      <c r="H5" s="11" t="s">
        <v>89</v>
      </c>
    </row>
    <row r="6" customFormat="false" ht="15" hidden="false" customHeight="false" outlineLevel="0" collapsed="false">
      <c r="A6" s="12" t="s">
        <v>90</v>
      </c>
      <c r="B6" s="14" t="n">
        <f aca="false">'Supply Netting'!B9*'Scenario Ledger'!$B$15</f>
        <v>120</v>
      </c>
      <c r="C6" s="14" t="n">
        <f aca="false">'Scenario Ledger'!$B$17+'Scenario Ledger'!$B$18</f>
        <v>120</v>
      </c>
      <c r="D6" s="14" t="n">
        <f aca="false">'Scenario Ledger'!$B$20</f>
        <v>12</v>
      </c>
      <c r="E6" s="14" t="n">
        <f aca="false">'Scenario Ledger'!$B$21</f>
        <v>12</v>
      </c>
      <c r="F6" s="14" t="n">
        <f aca="false">C6-D6+E6</f>
        <v>120</v>
      </c>
      <c r="G6" s="14" t="n">
        <f aca="false">F6-B6</f>
        <v>0</v>
      </c>
      <c r="H6" s="12" t="str">
        <f aca="false">IF(G6&gt;=0,"Feasible","Short by "&amp;TEXT(-G6,"0.0")&amp;" h")</f>
        <v>Feasible</v>
      </c>
    </row>
    <row r="7" customFormat="false" ht="15" hidden="false" customHeight="false" outlineLevel="0" collapsed="false">
      <c r="A7" s="12" t="s">
        <v>91</v>
      </c>
      <c r="B7" s="14" t="n">
        <f aca="false">'Supply Netting'!B9*'Scenario Ledger'!$B$16</f>
        <v>80</v>
      </c>
      <c r="C7" s="14" t="n">
        <f aca="false">'Scenario Ledger'!$B$19</f>
        <v>64</v>
      </c>
      <c r="D7" s="14" t="n">
        <v>0</v>
      </c>
      <c r="E7" s="14" t="n">
        <f aca="false">'Scenario Ledger'!$B$22</f>
        <v>16</v>
      </c>
      <c r="F7" s="14" t="n">
        <f aca="false">C7-D7+E7</f>
        <v>80</v>
      </c>
      <c r="G7" s="14" t="n">
        <f aca="false">F7-B7</f>
        <v>0</v>
      </c>
      <c r="H7" s="12" t="str">
        <f aca="false">IF(G7&gt;=0,"Feasible","Short by "&amp;TEXT(-G7,"0.0")&amp;" h")</f>
        <v>Feasible</v>
      </c>
    </row>
    <row r="9" customFormat="false" ht="15" hidden="false" customHeight="false" outlineLevel="0" collapsed="false">
      <c r="A9" s="15" t="s">
        <v>92</v>
      </c>
    </row>
    <row r="10" customFormat="false" ht="23.85" hidden="false" customHeight="false" outlineLevel="0" collapsed="false">
      <c r="A10" s="12" t="s">
        <v>93</v>
      </c>
      <c r="B10" s="14" t="n">
        <f aca="false">C6-D6-B6</f>
        <v>-12</v>
      </c>
    </row>
    <row r="11" customFormat="false" ht="23.85" hidden="false" customHeight="false" outlineLevel="0" collapsed="false">
      <c r="A11" s="12" t="s">
        <v>94</v>
      </c>
      <c r="B11" s="14" t="n">
        <f aca="false">C7-B7</f>
        <v>-16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9" t="s">
        <v>12</v>
      </c>
    </row>
    <row r="2" customFormat="false" ht="15" hidden="false" customHeight="false" outlineLevel="0" collapsed="false">
      <c r="A2" s="2" t="s">
        <v>95</v>
      </c>
    </row>
    <row r="3" customFormat="false" ht="15" hidden="false" customHeight="false" outlineLevel="0" collapsed="false">
      <c r="A3" s="10" t="s">
        <v>27</v>
      </c>
    </row>
    <row r="5" customFormat="false" ht="33.75" hidden="false" customHeight="true" outlineLevel="0" collapsed="false">
      <c r="A5" s="11" t="s">
        <v>96</v>
      </c>
      <c r="B5" s="11" t="s">
        <v>29</v>
      </c>
      <c r="C5" s="11" t="s">
        <v>70</v>
      </c>
    </row>
    <row r="6" customFormat="false" ht="15" hidden="false" customHeight="false" outlineLevel="0" collapsed="false">
      <c r="A6" s="12" t="s">
        <v>97</v>
      </c>
      <c r="B6" s="16" t="n">
        <f aca="false">'Supply Netting'!B9</f>
        <v>160</v>
      </c>
      <c r="C6" s="12" t="s">
        <v>98</v>
      </c>
    </row>
    <row r="7" customFormat="false" ht="15" hidden="false" customHeight="false" outlineLevel="0" collapsed="false">
      <c r="A7" s="12" t="s">
        <v>99</v>
      </c>
      <c r="B7" s="16" t="n">
        <f aca="false">'Scenario Ledger'!$B$23</f>
        <v>8</v>
      </c>
      <c r="C7" s="12" t="s">
        <v>71</v>
      </c>
    </row>
    <row r="8" customFormat="false" ht="15" hidden="false" customHeight="false" outlineLevel="0" collapsed="false">
      <c r="A8" s="12" t="s">
        <v>100</v>
      </c>
      <c r="B8" s="17" t="n">
        <f aca="false">IFERROR((B6-B7)/B6,0)</f>
        <v>0.95</v>
      </c>
      <c r="C8" s="12" t="s">
        <v>101</v>
      </c>
    </row>
    <row r="9" customFormat="false" ht="15" hidden="false" customHeight="false" outlineLevel="0" collapsed="false">
      <c r="A9" s="12" t="s">
        <v>102</v>
      </c>
      <c r="B9" s="16" t="n">
        <f aca="false">'Scenario Ledger'!$B$24</f>
        <v>6</v>
      </c>
      <c r="C9" s="12" t="s">
        <v>71</v>
      </c>
    </row>
    <row r="10" customFormat="false" ht="15" hidden="false" customHeight="false" outlineLevel="0" collapsed="false">
      <c r="A10" s="12" t="s">
        <v>103</v>
      </c>
      <c r="B10" s="16" t="n">
        <f aca="false">B7-B9</f>
        <v>2</v>
      </c>
      <c r="C10" s="12" t="s">
        <v>104</v>
      </c>
    </row>
    <row r="11" customFormat="false" ht="15" hidden="false" customHeight="false" outlineLevel="0" collapsed="false">
      <c r="A11" s="12" t="s">
        <v>105</v>
      </c>
      <c r="B11" s="16" t="n">
        <f aca="false">B6-B10</f>
        <v>158</v>
      </c>
      <c r="C11" s="12" t="s">
        <v>106</v>
      </c>
    </row>
    <row r="12" customFormat="false" ht="15" hidden="false" customHeight="false" outlineLevel="0" collapsed="false">
      <c r="A12" s="12" t="s">
        <v>107</v>
      </c>
      <c r="B12" s="17" t="n">
        <f aca="false">IFERROR(B11/B6,0)</f>
        <v>0.9875</v>
      </c>
      <c r="C12" s="12" t="s">
        <v>108</v>
      </c>
    </row>
    <row r="13" customFormat="false" ht="15" hidden="false" customHeight="false" outlineLevel="0" collapsed="false">
      <c r="A13" s="12" t="s">
        <v>109</v>
      </c>
      <c r="B13" s="16" t="n">
        <f aca="false">B9*'Scenario Ledger'!$B$25</f>
        <v>3</v>
      </c>
      <c r="C13" s="12" t="s">
        <v>110</v>
      </c>
    </row>
    <row r="14" customFormat="false" ht="15" hidden="false" customHeight="false" outlineLevel="0" collapsed="false">
      <c r="A14" s="12" t="s">
        <v>111</v>
      </c>
      <c r="B14" s="16" t="n">
        <f aca="false">'Supply Netting'!B7+'Supply Netting'!B8+B11</f>
        <v>238</v>
      </c>
      <c r="C14" s="12" t="s">
        <v>112</v>
      </c>
    </row>
    <row r="15" customFormat="false" ht="15" hidden="false" customHeight="false" outlineLevel="0" collapsed="false">
      <c r="A15" s="12" t="s">
        <v>113</v>
      </c>
      <c r="B15" s="16" t="n">
        <f aca="false">MAX(0,'Supply Netting'!B6-B14)</f>
        <v>2</v>
      </c>
      <c r="C15" s="12" t="s">
        <v>114</v>
      </c>
    </row>
    <row r="16" customFormat="false" ht="15" hidden="false" customHeight="false" outlineLevel="0" collapsed="false">
      <c r="A16" s="12" t="s">
        <v>115</v>
      </c>
      <c r="B16" s="17" t="n">
        <f aca="false">IFERROR(B14/'Supply Netting'!B6,0)</f>
        <v>0.991666666666667</v>
      </c>
      <c r="C16" s="12" t="s">
        <v>116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3"/>
    <col collapsed="false" customWidth="true" hidden="false" outlineLevel="0" max="3" min="3" style="0" width="46"/>
    <col collapsed="false" customWidth="true" hidden="false" outlineLevel="0" max="4" min="4" style="0" width="44"/>
    <col collapsed="false" customWidth="true" hidden="false" outlineLevel="0" max="6" min="5" style="0" width="36"/>
    <col collapsed="false" customWidth="true" hidden="false" outlineLevel="0" max="7" min="7" style="0" width="11"/>
  </cols>
  <sheetData>
    <row r="1" customFormat="false" ht="19.7" hidden="false" customHeight="false" outlineLevel="0" collapsed="false">
      <c r="A1" s="9" t="s">
        <v>14</v>
      </c>
    </row>
    <row r="2" customFormat="false" ht="15" hidden="false" customHeight="false" outlineLevel="0" collapsed="false">
      <c r="A2" s="2" t="s">
        <v>117</v>
      </c>
    </row>
    <row r="3" customFormat="false" ht="15" hidden="false" customHeight="false" outlineLevel="0" collapsed="false">
      <c r="A3" s="10" t="s">
        <v>27</v>
      </c>
    </row>
    <row r="5" customFormat="false" ht="33.75" hidden="false" customHeight="true" outlineLevel="0" collapsed="false">
      <c r="A5" s="11" t="s">
        <v>118</v>
      </c>
      <c r="B5" s="11" t="s">
        <v>119</v>
      </c>
      <c r="C5" s="11" t="s">
        <v>120</v>
      </c>
      <c r="D5" s="11" t="s">
        <v>121</v>
      </c>
      <c r="E5" s="11" t="s">
        <v>122</v>
      </c>
      <c r="F5" s="11" t="s">
        <v>123</v>
      </c>
      <c r="G5" s="11" t="s">
        <v>124</v>
      </c>
    </row>
    <row r="6" customFormat="false" ht="23.85" hidden="false" customHeight="false" outlineLevel="0" collapsed="false">
      <c r="A6" s="12" t="s">
        <v>125</v>
      </c>
      <c r="B6" s="12" t="s">
        <v>126</v>
      </c>
      <c r="C6" s="12" t="s">
        <v>127</v>
      </c>
      <c r="D6" s="12" t="s">
        <v>128</v>
      </c>
      <c r="E6" s="18" t="s">
        <v>129</v>
      </c>
      <c r="F6" s="18" t="s">
        <v>130</v>
      </c>
      <c r="G6" s="18" t="s">
        <v>131</v>
      </c>
    </row>
    <row r="7" customFormat="false" ht="23.85" hidden="false" customHeight="false" outlineLevel="0" collapsed="false">
      <c r="A7" s="12" t="s">
        <v>132</v>
      </c>
      <c r="B7" s="12" t="s">
        <v>133</v>
      </c>
      <c r="C7" s="12" t="s">
        <v>134</v>
      </c>
      <c r="D7" s="12" t="s">
        <v>135</v>
      </c>
      <c r="E7" s="18"/>
      <c r="F7" s="18"/>
      <c r="G7" s="18"/>
    </row>
    <row r="8" customFormat="false" ht="23.85" hidden="false" customHeight="false" outlineLevel="0" collapsed="false">
      <c r="A8" s="12" t="s">
        <v>136</v>
      </c>
      <c r="B8" s="12" t="s">
        <v>137</v>
      </c>
      <c r="C8" s="12" t="s">
        <v>138</v>
      </c>
      <c r="D8" s="12" t="s">
        <v>139</v>
      </c>
      <c r="E8" s="18"/>
      <c r="F8" s="18"/>
      <c r="G8" s="18"/>
    </row>
    <row r="9" customFormat="false" ht="23.85" hidden="false" customHeight="false" outlineLevel="0" collapsed="false">
      <c r="A9" s="12" t="s">
        <v>140</v>
      </c>
      <c r="B9" s="12" t="s">
        <v>141</v>
      </c>
      <c r="C9" s="12" t="s">
        <v>142</v>
      </c>
      <c r="D9" s="12" t="s">
        <v>143</v>
      </c>
      <c r="E9" s="18"/>
      <c r="F9" s="18"/>
      <c r="G9" s="18"/>
    </row>
    <row r="10" customFormat="false" ht="23.85" hidden="false" customHeight="false" outlineLevel="0" collapsed="false">
      <c r="A10" s="12" t="s">
        <v>144</v>
      </c>
      <c r="B10" s="12" t="s">
        <v>145</v>
      </c>
      <c r="C10" s="12" t="s">
        <v>146</v>
      </c>
      <c r="D10" s="12" t="s">
        <v>147</v>
      </c>
      <c r="E10" s="18"/>
      <c r="F10" s="18"/>
      <c r="G10" s="18"/>
    </row>
    <row r="11" customFormat="false" ht="23.85" hidden="false" customHeight="false" outlineLevel="0" collapsed="false">
      <c r="A11" s="12" t="s">
        <v>148</v>
      </c>
      <c r="B11" s="12" t="s">
        <v>149</v>
      </c>
      <c r="C11" s="12" t="s">
        <v>150</v>
      </c>
      <c r="D11" s="12" t="s">
        <v>151</v>
      </c>
      <c r="E11" s="18"/>
      <c r="F11" s="18"/>
      <c r="G11" s="18"/>
    </row>
    <row r="12" customFormat="false" ht="15" hidden="false" customHeight="false" outlineLevel="0" collapsed="false">
      <c r="A12" s="12" t="s">
        <v>152</v>
      </c>
      <c r="B12" s="12" t="s">
        <v>153</v>
      </c>
      <c r="C12" s="12" t="s">
        <v>154</v>
      </c>
      <c r="D12" s="12" t="s">
        <v>155</v>
      </c>
      <c r="E12" s="18"/>
      <c r="F12" s="18"/>
      <c r="G12" s="18"/>
    </row>
    <row r="13" customFormat="false" ht="23.85" hidden="false" customHeight="false" outlineLevel="0" collapsed="false">
      <c r="A13" s="12" t="s">
        <v>156</v>
      </c>
      <c r="B13" s="12" t="s">
        <v>157</v>
      </c>
      <c r="C13" s="12" t="s">
        <v>158</v>
      </c>
      <c r="D13" s="12" t="s">
        <v>159</v>
      </c>
      <c r="E13" s="18"/>
      <c r="F13" s="18"/>
      <c r="G13" s="18"/>
    </row>
    <row r="14" customFormat="false" ht="15" hidden="false" customHeight="false" outlineLevel="0" collapsed="false">
      <c r="A14" s="12" t="s">
        <v>160</v>
      </c>
      <c r="B14" s="12" t="s">
        <v>161</v>
      </c>
      <c r="C14" s="12" t="s">
        <v>162</v>
      </c>
      <c r="D14" s="12" t="s">
        <v>163</v>
      </c>
      <c r="E14" s="18"/>
      <c r="F14" s="18"/>
      <c r="G14" s="18"/>
    </row>
    <row r="15" customFormat="false" ht="23.85" hidden="false" customHeight="false" outlineLevel="0" collapsed="false">
      <c r="A15" s="12" t="s">
        <v>164</v>
      </c>
      <c r="B15" s="12" t="s">
        <v>165</v>
      </c>
      <c r="C15" s="12" t="s">
        <v>166</v>
      </c>
      <c r="D15" s="12" t="s">
        <v>167</v>
      </c>
      <c r="E15" s="18"/>
      <c r="F15" s="18"/>
      <c r="G15" s="18"/>
    </row>
    <row r="16" customFormat="false" ht="15" hidden="false" customHeight="false" outlineLevel="0" collapsed="false">
      <c r="A16" s="12" t="s">
        <v>168</v>
      </c>
      <c r="B16" s="12" t="s">
        <v>169</v>
      </c>
      <c r="C16" s="12" t="s">
        <v>170</v>
      </c>
      <c r="D16" s="12" t="s">
        <v>171</v>
      </c>
      <c r="E16" s="18"/>
      <c r="F16" s="18"/>
      <c r="G16" s="18"/>
    </row>
    <row r="17" customFormat="false" ht="15" hidden="false" customHeight="false" outlineLevel="0" collapsed="false">
      <c r="A17" s="12" t="s">
        <v>44</v>
      </c>
      <c r="B17" s="12" t="s">
        <v>172</v>
      </c>
      <c r="C17" s="12" t="s">
        <v>173</v>
      </c>
      <c r="D17" s="12" t="s">
        <v>174</v>
      </c>
      <c r="E17" s="18"/>
      <c r="F17" s="18"/>
      <c r="G17" s="18"/>
    </row>
    <row r="18" customFormat="false" ht="23.85" hidden="false" customHeight="false" outlineLevel="0" collapsed="false">
      <c r="A18" s="12" t="s">
        <v>46</v>
      </c>
      <c r="B18" s="12" t="s">
        <v>175</v>
      </c>
      <c r="C18" s="12" t="s">
        <v>176</v>
      </c>
      <c r="D18" s="12" t="s">
        <v>177</v>
      </c>
      <c r="E18" s="18"/>
      <c r="F18" s="18"/>
      <c r="G18" s="18"/>
    </row>
    <row r="19" customFormat="false" ht="23.85" hidden="false" customHeight="false" outlineLevel="0" collapsed="false">
      <c r="A19" s="12" t="s">
        <v>178</v>
      </c>
      <c r="B19" s="12" t="s">
        <v>179</v>
      </c>
      <c r="C19" s="12" t="s">
        <v>180</v>
      </c>
      <c r="D19" s="12" t="s">
        <v>181</v>
      </c>
      <c r="E19" s="18"/>
      <c r="F19" s="18"/>
      <c r="G19" s="18"/>
    </row>
    <row r="20" customFormat="false" ht="23.85" hidden="false" customHeight="false" outlineLevel="0" collapsed="false">
      <c r="A20" s="12" t="s">
        <v>57</v>
      </c>
      <c r="B20" s="12" t="s">
        <v>182</v>
      </c>
      <c r="C20" s="12" t="s">
        <v>183</v>
      </c>
      <c r="D20" s="12" t="s">
        <v>184</v>
      </c>
      <c r="E20" s="18"/>
      <c r="F20" s="18"/>
      <c r="G20" s="18"/>
    </row>
    <row r="21" customFormat="false" ht="23.85" hidden="false" customHeight="false" outlineLevel="0" collapsed="false">
      <c r="A21" s="12" t="s">
        <v>185</v>
      </c>
      <c r="B21" s="12" t="s">
        <v>186</v>
      </c>
      <c r="C21" s="12" t="s">
        <v>187</v>
      </c>
      <c r="D21" s="12" t="s">
        <v>188</v>
      </c>
      <c r="E21" s="18"/>
      <c r="F21" s="18"/>
      <c r="G21" s="18"/>
    </row>
    <row r="22" customFormat="false" ht="15" hidden="false" customHeight="false" outlineLevel="0" collapsed="false">
      <c r="A22" s="12" t="s">
        <v>59</v>
      </c>
      <c r="B22" s="12" t="s">
        <v>189</v>
      </c>
      <c r="C22" s="12" t="s">
        <v>190</v>
      </c>
      <c r="D22" s="12" t="s">
        <v>191</v>
      </c>
      <c r="E22" s="18"/>
      <c r="F22" s="18"/>
      <c r="G22" s="18"/>
    </row>
    <row r="23" customFormat="false" ht="23.85" hidden="false" customHeight="false" outlineLevel="0" collapsed="false">
      <c r="A23" s="12" t="s">
        <v>192</v>
      </c>
      <c r="B23" s="12" t="s">
        <v>193</v>
      </c>
      <c r="C23" s="12" t="s">
        <v>194</v>
      </c>
      <c r="D23" s="12" t="s">
        <v>195</v>
      </c>
      <c r="E23" s="18"/>
      <c r="F23" s="18"/>
      <c r="G23" s="18"/>
    </row>
    <row r="24" customFormat="false" ht="23.85" hidden="false" customHeight="false" outlineLevel="0" collapsed="false">
      <c r="A24" s="12" t="s">
        <v>196</v>
      </c>
      <c r="B24" s="12" t="s">
        <v>197</v>
      </c>
      <c r="C24" s="12" t="s">
        <v>198</v>
      </c>
      <c r="D24" s="12" t="s">
        <v>199</v>
      </c>
      <c r="E24" s="18"/>
      <c r="F24" s="18"/>
      <c r="G24" s="18"/>
    </row>
    <row r="25" customFormat="false" ht="23.85" hidden="false" customHeight="false" outlineLevel="0" collapsed="false">
      <c r="A25" s="12" t="s">
        <v>200</v>
      </c>
      <c r="B25" s="12" t="s">
        <v>201</v>
      </c>
      <c r="C25" s="12" t="s">
        <v>202</v>
      </c>
      <c r="D25" s="12" t="s">
        <v>203</v>
      </c>
      <c r="E25" s="18"/>
      <c r="F25" s="18"/>
      <c r="G25" s="18"/>
    </row>
    <row r="26" customFormat="false" ht="15" hidden="false" customHeight="false" outlineLevel="0" collapsed="false">
      <c r="A26" s="12" t="s">
        <v>64</v>
      </c>
      <c r="B26" s="12" t="s">
        <v>204</v>
      </c>
      <c r="C26" s="12" t="s">
        <v>205</v>
      </c>
      <c r="D26" s="12" t="s">
        <v>206</v>
      </c>
      <c r="E26" s="18"/>
      <c r="F26" s="18"/>
      <c r="G26" s="18"/>
    </row>
    <row r="27" customFormat="false" ht="15" hidden="false" customHeight="false" outlineLevel="0" collapsed="false">
      <c r="A27" s="12" t="s">
        <v>207</v>
      </c>
      <c r="B27" s="12" t="s">
        <v>208</v>
      </c>
      <c r="C27" s="12" t="s">
        <v>209</v>
      </c>
      <c r="D27" s="12" t="s">
        <v>210</v>
      </c>
      <c r="E27" s="18"/>
      <c r="F27" s="18"/>
      <c r="G27" s="18"/>
    </row>
    <row r="28" customFormat="false" ht="23.85" hidden="false" customHeight="false" outlineLevel="0" collapsed="false">
      <c r="A28" s="12" t="s">
        <v>211</v>
      </c>
      <c r="B28" s="12" t="s">
        <v>212</v>
      </c>
      <c r="C28" s="12" t="s">
        <v>213</v>
      </c>
      <c r="D28" s="12" t="s">
        <v>214</v>
      </c>
      <c r="E28" s="18"/>
      <c r="F28" s="18"/>
      <c r="G28" s="18"/>
    </row>
    <row r="29" customFormat="false" ht="23.85" hidden="false" customHeight="false" outlineLevel="0" collapsed="false">
      <c r="A29" s="12" t="s">
        <v>215</v>
      </c>
      <c r="B29" s="12" t="s">
        <v>216</v>
      </c>
      <c r="C29" s="12" t="s">
        <v>217</v>
      </c>
      <c r="D29" s="12" t="s">
        <v>218</v>
      </c>
      <c r="E29" s="18"/>
      <c r="F29" s="18"/>
      <c r="G29" s="18"/>
    </row>
    <row r="30" customFormat="false" ht="23.85" hidden="false" customHeight="false" outlineLevel="0" collapsed="false">
      <c r="A30" s="12" t="s">
        <v>219</v>
      </c>
      <c r="B30" s="12" t="s">
        <v>220</v>
      </c>
      <c r="C30" s="12" t="s">
        <v>221</v>
      </c>
      <c r="D30" s="12" t="s">
        <v>222</v>
      </c>
      <c r="E30" s="18"/>
      <c r="F30" s="18"/>
      <c r="G30" s="18"/>
    </row>
    <row r="31" customFormat="false" ht="23.85" hidden="false" customHeight="false" outlineLevel="0" collapsed="false">
      <c r="A31" s="12" t="s">
        <v>223</v>
      </c>
      <c r="B31" s="12" t="s">
        <v>224</v>
      </c>
      <c r="C31" s="12" t="s">
        <v>225</v>
      </c>
      <c r="D31" s="12" t="s">
        <v>226</v>
      </c>
      <c r="E31" s="18"/>
      <c r="F31" s="18"/>
      <c r="G31" s="18"/>
    </row>
    <row r="32" customFormat="false" ht="23.85" hidden="false" customHeight="false" outlineLevel="0" collapsed="false">
      <c r="A32" s="12" t="s">
        <v>227</v>
      </c>
      <c r="B32" s="12" t="s">
        <v>228</v>
      </c>
      <c r="C32" s="12" t="s">
        <v>229</v>
      </c>
      <c r="D32" s="12" t="s">
        <v>230</v>
      </c>
      <c r="E32" s="18"/>
      <c r="F32" s="18"/>
      <c r="G32" s="18"/>
    </row>
    <row r="33" customFormat="false" ht="23.85" hidden="false" customHeight="false" outlineLevel="0" collapsed="false">
      <c r="A33" s="12" t="s">
        <v>231</v>
      </c>
      <c r="B33" s="12" t="s">
        <v>232</v>
      </c>
      <c r="C33" s="12" t="s">
        <v>233</v>
      </c>
      <c r="D33" s="12" t="s">
        <v>234</v>
      </c>
      <c r="E33" s="18"/>
      <c r="F33" s="18"/>
      <c r="G33" s="18"/>
    </row>
    <row r="34" customFormat="false" ht="23.85" hidden="false" customHeight="false" outlineLevel="0" collapsed="false">
      <c r="A34" s="12" t="s">
        <v>235</v>
      </c>
      <c r="B34" s="12" t="s">
        <v>236</v>
      </c>
      <c r="C34" s="12" t="s">
        <v>237</v>
      </c>
      <c r="D34" s="12" t="s">
        <v>238</v>
      </c>
      <c r="E34" s="18"/>
      <c r="F34" s="18"/>
      <c r="G34" s="18"/>
    </row>
  </sheetData>
  <conditionalFormatting sqref="G6:G3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1">
      <formula>"Fail"</formula>
    </cfRule>
  </conditionalFormatting>
  <dataValidations count="1">
    <dataValidation allowBlank="true" errorStyle="stop" operator="between" showDropDown="false" showErrorMessage="false" showInputMessage="false" sqref="G6:G34" type="list">
      <formula1>"Pass,Fail,In progress"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38"/>
    <col collapsed="false" customWidth="true" hidden="false" outlineLevel="0" max="3" min="3" style="0" width="62"/>
    <col collapsed="false" customWidth="true" hidden="false" outlineLevel="0" max="4" min="4" style="0" width="26"/>
  </cols>
  <sheetData>
    <row r="1" customFormat="false" ht="19.7" hidden="false" customHeight="false" outlineLevel="0" collapsed="false">
      <c r="A1" s="9" t="s">
        <v>239</v>
      </c>
    </row>
    <row r="2" customFormat="false" ht="15" hidden="false" customHeight="false" outlineLevel="0" collapsed="false">
      <c r="A2" s="2" t="s">
        <v>240</v>
      </c>
    </row>
    <row r="3" customFormat="false" ht="15" hidden="false" customHeight="false" outlineLevel="0" collapsed="false">
      <c r="A3" s="10" t="s">
        <v>27</v>
      </c>
    </row>
    <row r="5" customFormat="false" ht="33.75" hidden="false" customHeight="true" outlineLevel="0" collapsed="false">
      <c r="A5" s="11" t="s">
        <v>241</v>
      </c>
      <c r="B5" s="11" t="s">
        <v>242</v>
      </c>
      <c r="C5" s="11" t="s">
        <v>243</v>
      </c>
      <c r="D5" s="11" t="s">
        <v>244</v>
      </c>
    </row>
    <row r="6" customFormat="false" ht="15" hidden="false" customHeight="false" outlineLevel="0" collapsed="false">
      <c r="A6" s="12" t="s">
        <v>245</v>
      </c>
      <c r="B6" s="12" t="s">
        <v>246</v>
      </c>
      <c r="C6" s="12" t="s">
        <v>247</v>
      </c>
      <c r="D6" s="12" t="s">
        <v>248</v>
      </c>
    </row>
    <row r="7" customFormat="false" ht="15" hidden="false" customHeight="false" outlineLevel="0" collapsed="false">
      <c r="A7" s="12" t="s">
        <v>249</v>
      </c>
      <c r="B7" s="12" t="s">
        <v>250</v>
      </c>
      <c r="C7" s="12" t="s">
        <v>251</v>
      </c>
      <c r="D7" s="12" t="s">
        <v>252</v>
      </c>
    </row>
    <row r="8" customFormat="false" ht="15" hidden="false" customHeight="false" outlineLevel="0" collapsed="false">
      <c r="A8" s="12" t="s">
        <v>253</v>
      </c>
      <c r="B8" s="12" t="s">
        <v>254</v>
      </c>
      <c r="C8" s="12" t="s">
        <v>255</v>
      </c>
      <c r="D8" s="12" t="s">
        <v>59</v>
      </c>
    </row>
    <row r="9" customFormat="false" ht="23.85" hidden="false" customHeight="false" outlineLevel="0" collapsed="false">
      <c r="A9" s="12" t="s">
        <v>256</v>
      </c>
      <c r="B9" s="12" t="s">
        <v>257</v>
      </c>
      <c r="C9" s="12" t="s">
        <v>258</v>
      </c>
      <c r="D9" s="12" t="s">
        <v>259</v>
      </c>
    </row>
    <row r="10" customFormat="false" ht="15" hidden="false" customHeight="false" outlineLevel="0" collapsed="false">
      <c r="A10" s="12" t="s">
        <v>260</v>
      </c>
      <c r="B10" s="12" t="s">
        <v>261</v>
      </c>
      <c r="C10" s="12" t="s">
        <v>262</v>
      </c>
      <c r="D10" s="12" t="s">
        <v>263</v>
      </c>
    </row>
    <row r="11" customFormat="false" ht="15" hidden="false" customHeight="false" outlineLevel="0" collapsed="false">
      <c r="A11" s="12" t="s">
        <v>264</v>
      </c>
      <c r="B11" s="12" t="s">
        <v>265</v>
      </c>
      <c r="C11" s="12" t="s">
        <v>266</v>
      </c>
      <c r="D11" s="12" t="s">
        <v>267</v>
      </c>
    </row>
    <row r="12" customFormat="false" ht="15" hidden="false" customHeight="false" outlineLevel="0" collapsed="false">
      <c r="A12" s="12" t="s">
        <v>268</v>
      </c>
      <c r="B12" s="12" t="s">
        <v>269</v>
      </c>
      <c r="C12" s="12" t="s">
        <v>270</v>
      </c>
      <c r="D12" s="12" t="s">
        <v>271</v>
      </c>
    </row>
    <row r="13" customFormat="false" ht="15" hidden="false" customHeight="false" outlineLevel="0" collapsed="false">
      <c r="A13" s="12" t="s">
        <v>272</v>
      </c>
      <c r="B13" s="12" t="s">
        <v>273</v>
      </c>
      <c r="C13" s="12" t="s">
        <v>274</v>
      </c>
      <c r="D13" s="12" t="s">
        <v>248</v>
      </c>
    </row>
    <row r="14" customFormat="false" ht="15" hidden="false" customHeight="false" outlineLevel="0" collapsed="false">
      <c r="A14" s="12" t="s">
        <v>275</v>
      </c>
      <c r="B14" s="12" t="s">
        <v>276</v>
      </c>
      <c r="C14" s="12" t="s">
        <v>277</v>
      </c>
      <c r="D14" s="12" t="s">
        <v>278</v>
      </c>
    </row>
    <row r="15" customFormat="false" ht="23.85" hidden="false" customHeight="false" outlineLevel="0" collapsed="false">
      <c r="A15" s="12" t="s">
        <v>279</v>
      </c>
      <c r="B15" s="12" t="s">
        <v>280</v>
      </c>
      <c r="C15" s="12" t="s">
        <v>281</v>
      </c>
      <c r="D15" s="12" t="s">
        <v>282</v>
      </c>
    </row>
    <row r="16" customFormat="false" ht="15" hidden="false" customHeight="false" outlineLevel="0" collapsed="false">
      <c r="A16" s="12" t="s">
        <v>283</v>
      </c>
      <c r="B16" s="12" t="s">
        <v>284</v>
      </c>
      <c r="C16" s="12" t="s">
        <v>285</v>
      </c>
      <c r="D16" s="12" t="s">
        <v>164</v>
      </c>
    </row>
    <row r="17" customFormat="false" ht="15" hidden="false" customHeight="false" outlineLevel="0" collapsed="false">
      <c r="A17" s="12" t="s">
        <v>286</v>
      </c>
      <c r="B17" s="12" t="s">
        <v>287</v>
      </c>
      <c r="C17" s="12" t="s">
        <v>288</v>
      </c>
      <c r="D17" s="12" t="s">
        <v>36</v>
      </c>
    </row>
    <row r="18" customFormat="false" ht="15" hidden="false" customHeight="false" outlineLevel="0" collapsed="false">
      <c r="A18" s="12" t="s">
        <v>289</v>
      </c>
      <c r="B18" s="12" t="s">
        <v>290</v>
      </c>
      <c r="C18" s="12" t="s">
        <v>291</v>
      </c>
      <c r="D18" s="12" t="s">
        <v>292</v>
      </c>
    </row>
    <row r="19" customFormat="false" ht="23.85" hidden="false" customHeight="false" outlineLevel="0" collapsed="false">
      <c r="A19" s="12" t="s">
        <v>293</v>
      </c>
      <c r="B19" s="12" t="s">
        <v>294</v>
      </c>
      <c r="C19" s="12" t="s">
        <v>295</v>
      </c>
      <c r="D19" s="12" t="s">
        <v>296</v>
      </c>
    </row>
    <row r="20" customFormat="false" ht="15" hidden="false" customHeight="false" outlineLevel="0" collapsed="false">
      <c r="A20" s="12" t="s">
        <v>297</v>
      </c>
      <c r="B20" s="12" t="s">
        <v>298</v>
      </c>
      <c r="C20" s="12" t="s">
        <v>299</v>
      </c>
      <c r="D20" s="12" t="s">
        <v>300</v>
      </c>
    </row>
    <row r="21" customFormat="false" ht="15" hidden="false" customHeight="false" outlineLevel="0" collapsed="false">
      <c r="A21" s="12" t="s">
        <v>301</v>
      </c>
      <c r="B21" s="12" t="s">
        <v>302</v>
      </c>
      <c r="C21" s="12" t="s">
        <v>303</v>
      </c>
      <c r="D21" s="12" t="s">
        <v>304</v>
      </c>
    </row>
    <row r="22" customFormat="false" ht="15" hidden="false" customHeight="false" outlineLevel="0" collapsed="false">
      <c r="A22" s="12" t="s">
        <v>305</v>
      </c>
      <c r="B22" s="12" t="s">
        <v>306</v>
      </c>
      <c r="C22" s="12" t="s">
        <v>307</v>
      </c>
      <c r="D22" s="12" t="s">
        <v>215</v>
      </c>
    </row>
    <row r="23" customFormat="false" ht="23.85" hidden="false" customHeight="false" outlineLevel="0" collapsed="false">
      <c r="A23" s="12" t="s">
        <v>308</v>
      </c>
      <c r="B23" s="12" t="s">
        <v>309</v>
      </c>
      <c r="C23" s="12" t="s">
        <v>310</v>
      </c>
      <c r="D23" s="12" t="s">
        <v>311</v>
      </c>
    </row>
    <row r="24" customFormat="false" ht="15" hidden="false" customHeight="false" outlineLevel="0" collapsed="false">
      <c r="A24" s="12" t="s">
        <v>312</v>
      </c>
      <c r="B24" s="12" t="s">
        <v>313</v>
      </c>
      <c r="C24" s="12" t="s">
        <v>314</v>
      </c>
      <c r="D24" s="12" t="s">
        <v>219</v>
      </c>
    </row>
    <row r="25" customFormat="false" ht="15" hidden="false" customHeight="false" outlineLevel="0" collapsed="false">
      <c r="A25" s="12" t="s">
        <v>315</v>
      </c>
      <c r="B25" s="12" t="s">
        <v>316</v>
      </c>
      <c r="C25" s="12" t="s">
        <v>317</v>
      </c>
      <c r="D25" s="12" t="s">
        <v>318</v>
      </c>
    </row>
    <row r="26" customFormat="false" ht="15" hidden="false" customHeight="false" outlineLevel="0" collapsed="false">
      <c r="A26" s="12" t="s">
        <v>319</v>
      </c>
      <c r="B26" s="12" t="s">
        <v>320</v>
      </c>
      <c r="C26" s="12" t="s">
        <v>321</v>
      </c>
      <c r="D26" s="12" t="s">
        <v>322</v>
      </c>
    </row>
    <row r="27" customFormat="false" ht="23.85" hidden="false" customHeight="false" outlineLevel="0" collapsed="false">
      <c r="A27" s="12" t="s">
        <v>323</v>
      </c>
      <c r="B27" s="12" t="s">
        <v>324</v>
      </c>
      <c r="C27" s="12" t="s">
        <v>325</v>
      </c>
      <c r="D27" s="12" t="s">
        <v>140</v>
      </c>
    </row>
    <row r="28" customFormat="false" ht="23.85" hidden="false" customHeight="false" outlineLevel="0" collapsed="false">
      <c r="A28" s="12" t="s">
        <v>326</v>
      </c>
      <c r="B28" s="12" t="s">
        <v>327</v>
      </c>
      <c r="C28" s="12" t="s">
        <v>328</v>
      </c>
      <c r="D28" s="12" t="s">
        <v>329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2026-10-19T03:25:18Z</dcterms:created>
  <dc:creator>openpyxl</dc:creator>
  <dc:description/>
  <dc:language>en-US</dc:language>
  <cp:lastModifiedBy/>
  <dcterms:modified xsi:type="dcterms:W3CDTF">2026-10-19T03:25:18Z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